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840" windowHeight="12285"/>
  </bookViews>
  <sheets>
    <sheet name="Simulador-Poder de Compra" sheetId="3" r:id="rId1"/>
  </sheets>
  <calcPr calcId="152511" calcMode="autoNoTable"/>
</workbook>
</file>

<file path=xl/calcChain.xml><?xml version="1.0" encoding="utf-8"?>
<calcChain xmlns="http://schemas.openxmlformats.org/spreadsheetml/2006/main">
  <c r="E34" i="3"/>
  <c r="E21"/>
  <c r="L32"/>
  <c r="K32"/>
  <c r="J32"/>
  <c r="I32"/>
  <c r="H32"/>
  <c r="G32"/>
  <c r="F32"/>
  <c r="E32"/>
  <c r="F9"/>
  <c r="G9" s="1"/>
  <c r="E15" l="1"/>
  <c r="E19" s="1"/>
  <c r="E23" s="1"/>
  <c r="E25" s="1"/>
  <c r="H9"/>
  <c r="G21"/>
  <c r="G15"/>
  <c r="G19" s="1"/>
  <c r="F15"/>
  <c r="F19" s="1"/>
  <c r="F21"/>
  <c r="E36" l="1"/>
  <c r="F36"/>
  <c r="G36"/>
  <c r="H21"/>
  <c r="H15"/>
  <c r="H19" s="1"/>
  <c r="I9"/>
  <c r="F23"/>
  <c r="F25" s="1"/>
  <c r="H36" l="1"/>
  <c r="G23"/>
  <c r="G25" s="1"/>
  <c r="I21"/>
  <c r="I15"/>
  <c r="I19" s="1"/>
  <c r="J9"/>
  <c r="I36" l="1"/>
  <c r="H23"/>
  <c r="H25" s="1"/>
  <c r="F27"/>
  <c r="K9"/>
  <c r="J21"/>
  <c r="J15"/>
  <c r="J19" s="1"/>
  <c r="K15" l="1"/>
  <c r="K19" s="1"/>
  <c r="L9"/>
  <c r="K21"/>
  <c r="G27"/>
  <c r="I23"/>
  <c r="I25" s="1"/>
  <c r="J36"/>
  <c r="K36" l="1"/>
  <c r="H27"/>
  <c r="L21"/>
  <c r="L15"/>
  <c r="L19" s="1"/>
  <c r="J23"/>
  <c r="J25" s="1"/>
  <c r="L36" l="1"/>
  <c r="I27"/>
  <c r="K23"/>
  <c r="K25" s="1"/>
  <c r="L23" l="1"/>
  <c r="L25" s="1"/>
  <c r="J27"/>
  <c r="L27" l="1"/>
  <c r="K27"/>
</calcChain>
</file>

<file path=xl/sharedStrings.xml><?xml version="1.0" encoding="utf-8"?>
<sst xmlns="http://schemas.openxmlformats.org/spreadsheetml/2006/main" count="20" uniqueCount="20">
  <si>
    <t>Ano</t>
  </si>
  <si>
    <t>IVG-R</t>
  </si>
  <si>
    <t>Quadro indicativo da perda média do poder de compra da população em relação aos imóveis residenciais no Brasil - de 2006 a 2013</t>
  </si>
  <si>
    <t>valores em Reais nominais</t>
  </si>
  <si>
    <t>índice de evolução da renda nominal (IBGE)</t>
  </si>
  <si>
    <t>encargos adicionais usados no cálculo da prestação</t>
  </si>
  <si>
    <t>poduto viável pelos preços FIPE-Zap em Vila Mariana</t>
  </si>
  <si>
    <t>taxa mensal de juros dos financiamentos</t>
  </si>
  <si>
    <t>poupança em número de rendas mensais brutas, SAC</t>
  </si>
  <si>
    <t>Preço do Imóvel (R$ de 2006)
corrigido pelo IVG-R a partir de 2007</t>
  </si>
  <si>
    <t>Limite do Financiamento (% valor do imóvel)</t>
  </si>
  <si>
    <t>Prazo Médio do Financiamento (meses)</t>
  </si>
  <si>
    <t>Taxa Média de Juros do Financiamento
(% equivalente anual)</t>
  </si>
  <si>
    <t>Primeira Parcela SAC com encargos (R$ nominais)</t>
  </si>
  <si>
    <t>Comprometimento Máximo (%  RFM)</t>
  </si>
  <si>
    <t>Poupança exigida (R$ nominais)</t>
  </si>
  <si>
    <t>Renda Requerida
para financiamento no Sistema SAC (RFM)</t>
  </si>
  <si>
    <t>Evolução da Renda (RFM) conforme IBGE
para a familia de referência em 2006</t>
  </si>
  <si>
    <t>Capacidade de pagar o imóvel (em %)
para a familia de referência em 2006 (RFM)</t>
  </si>
  <si>
    <t>Produto possível de ser adquirido (m2)
pela família de referência de 2006 (RFM)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</si>
</sst>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%"/>
    <numFmt numFmtId="165" formatCode="0.0"/>
    <numFmt numFmtId="166" formatCode="_(* #,##0.0_);_(* \(#,##0.0\);_(* &quot;-&quot;??_);_(@_)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 tint="0.39997558519241921"/>
      <name val="Arial"/>
      <family val="2"/>
    </font>
    <font>
      <sz val="2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10"/>
      <color theme="0"/>
      <name val="Arial"/>
      <family val="2"/>
    </font>
    <font>
      <b/>
      <i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3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67" fontId="3" fillId="2" borderId="2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3" fillId="0" borderId="0" xfId="1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10" fontId="3" fillId="2" borderId="2" xfId="0" applyNumberFormat="1" applyFont="1" applyFill="1" applyBorder="1" applyAlignment="1">
      <alignment vertical="center"/>
    </xf>
    <xf numFmtId="10" fontId="3" fillId="2" borderId="3" xfId="0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10" fontId="5" fillId="2" borderId="2" xfId="1" applyNumberFormat="1" applyFont="1" applyFill="1" applyBorder="1" applyAlignment="1">
      <alignment vertical="center"/>
    </xf>
    <xf numFmtId="10" fontId="5" fillId="2" borderId="3" xfId="1" applyNumberFormat="1" applyFont="1" applyFill="1" applyBorder="1" applyAlignment="1">
      <alignment vertical="center"/>
    </xf>
    <xf numFmtId="167" fontId="3" fillId="2" borderId="1" xfId="2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0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66" fontId="3" fillId="2" borderId="1" xfId="2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/>
    <xf numFmtId="165" fontId="9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7" fontId="3" fillId="2" borderId="3" xfId="2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7" fontId="3" fillId="2" borderId="0" xfId="2" applyNumberFormat="1" applyFont="1" applyFill="1" applyBorder="1" applyAlignment="1">
      <alignment vertical="center"/>
    </xf>
    <xf numFmtId="0" fontId="8" fillId="0" borderId="0" xfId="0" applyFont="1" applyBorder="1"/>
    <xf numFmtId="166" fontId="3" fillId="2" borderId="0" xfId="2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/>
    </xf>
    <xf numFmtId="166" fontId="10" fillId="2" borderId="1" xfId="2" applyNumberFormat="1" applyFont="1" applyFill="1" applyBorder="1" applyAlignment="1" applyProtection="1">
      <alignment vertical="center"/>
      <protection locked="0"/>
    </xf>
    <xf numFmtId="167" fontId="10" fillId="2" borderId="1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7" fillId="2" borderId="7" xfId="0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 applyProtection="1">
      <alignment vertical="center"/>
    </xf>
    <xf numFmtId="9" fontId="9" fillId="2" borderId="2" xfId="0" applyNumberFormat="1" applyFont="1" applyFill="1" applyBorder="1" applyAlignment="1" applyProtection="1">
      <alignment vertical="center"/>
    </xf>
    <xf numFmtId="9" fontId="9" fillId="2" borderId="3" xfId="0" applyNumberFormat="1" applyFont="1" applyFill="1" applyBorder="1" applyAlignment="1" applyProtection="1">
      <alignment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U36"/>
  <sheetViews>
    <sheetView showGridLines="0" tabSelected="1" workbookViewId="0">
      <selection activeCell="E27" sqref="E27"/>
    </sheetView>
  </sheetViews>
  <sheetFormatPr defaultColWidth="12.7109375" defaultRowHeight="12"/>
  <cols>
    <col min="1" max="2" width="12.7109375" style="2" customWidth="1"/>
    <col min="3" max="3" width="5" style="43" customWidth="1"/>
    <col min="4" max="4" width="45.140625" style="2" customWidth="1"/>
    <col min="5" max="16384" width="12.7109375" style="2"/>
  </cols>
  <sheetData>
    <row r="3" spans="2:20" s="4" customFormat="1" ht="5.25">
      <c r="C3" s="3"/>
      <c r="D3" s="3"/>
      <c r="E3" s="3"/>
      <c r="F3" s="3"/>
      <c r="G3" s="3"/>
      <c r="H3" s="3"/>
      <c r="I3" s="3"/>
      <c r="J3" s="3"/>
      <c r="K3" s="3"/>
      <c r="L3" s="3"/>
    </row>
    <row r="4" spans="2:20" ht="24" customHeight="1">
      <c r="C4" s="55" t="s">
        <v>2</v>
      </c>
      <c r="D4" s="55"/>
      <c r="E4" s="55"/>
      <c r="F4" s="55"/>
      <c r="G4" s="55"/>
      <c r="H4" s="55"/>
      <c r="I4" s="55"/>
      <c r="J4" s="55"/>
      <c r="K4" s="55"/>
      <c r="L4" s="55"/>
    </row>
    <row r="5" spans="2:20" s="4" customFormat="1" ht="5.25"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20" ht="24" customHeight="1">
      <c r="C6" s="56" t="s">
        <v>3</v>
      </c>
      <c r="D6" s="56"/>
      <c r="E6" s="56"/>
      <c r="F6" s="56"/>
      <c r="G6" s="56"/>
      <c r="H6" s="56"/>
      <c r="I6" s="56"/>
      <c r="J6" s="56"/>
      <c r="K6" s="56"/>
      <c r="L6" s="56"/>
    </row>
    <row r="7" spans="2:20" ht="19.5" customHeight="1">
      <c r="C7" s="5" t="s">
        <v>0</v>
      </c>
      <c r="D7" s="5"/>
      <c r="E7" s="31">
        <v>2006</v>
      </c>
      <c r="F7" s="32">
        <v>2007</v>
      </c>
      <c r="G7" s="32">
        <v>2008</v>
      </c>
      <c r="H7" s="32">
        <v>2009</v>
      </c>
      <c r="I7" s="32">
        <v>2010</v>
      </c>
      <c r="J7" s="32">
        <v>2011</v>
      </c>
      <c r="K7" s="32">
        <v>2012</v>
      </c>
      <c r="L7" s="33">
        <v>2013</v>
      </c>
    </row>
    <row r="8" spans="2:20" s="1" customFormat="1" ht="6.75" customHeight="1">
      <c r="C8" s="44"/>
    </row>
    <row r="9" spans="2:20" ht="30" customHeight="1">
      <c r="C9" s="51">
        <v>1</v>
      </c>
      <c r="D9" s="45" t="s">
        <v>9</v>
      </c>
      <c r="E9" s="42">
        <v>200000</v>
      </c>
      <c r="F9" s="6">
        <f t="shared" ref="F9:L9" si="0">ROUND(E9*(F31/E31),0)</f>
        <v>233995</v>
      </c>
      <c r="G9" s="6">
        <f t="shared" si="0"/>
        <v>286508</v>
      </c>
      <c r="H9" s="6">
        <f t="shared" si="0"/>
        <v>355159</v>
      </c>
      <c r="I9" s="6">
        <f t="shared" si="0"/>
        <v>444180</v>
      </c>
      <c r="J9" s="6">
        <f t="shared" si="0"/>
        <v>534921</v>
      </c>
      <c r="K9" s="6">
        <f t="shared" si="0"/>
        <v>602249</v>
      </c>
      <c r="L9" s="34">
        <f t="shared" si="0"/>
        <v>658069</v>
      </c>
    </row>
    <row r="10" spans="2:20" s="1" customFormat="1" ht="6.75" customHeight="1">
      <c r="C10" s="52"/>
    </row>
    <row r="11" spans="2:20" ht="30" customHeight="1">
      <c r="B11"/>
      <c r="C11" s="53">
        <v>2</v>
      </c>
      <c r="D11" s="46" t="s">
        <v>10</v>
      </c>
      <c r="E11" s="48">
        <v>0.7</v>
      </c>
      <c r="F11" s="49">
        <v>0.7</v>
      </c>
      <c r="G11" s="49">
        <v>0.7</v>
      </c>
      <c r="H11" s="49">
        <v>0.7</v>
      </c>
      <c r="I11" s="49">
        <v>0.7</v>
      </c>
      <c r="J11" s="49">
        <v>0.7</v>
      </c>
      <c r="K11" s="49">
        <v>0.7</v>
      </c>
      <c r="L11" s="50">
        <v>0.7</v>
      </c>
      <c r="M11" s="7"/>
      <c r="N11" s="7"/>
      <c r="O11" s="7"/>
      <c r="P11" s="7"/>
      <c r="Q11" s="7"/>
      <c r="R11" s="7"/>
      <c r="S11" s="7"/>
      <c r="T11" s="7"/>
    </row>
    <row r="12" spans="2:20" ht="30" customHeight="1">
      <c r="B12"/>
      <c r="C12" s="54">
        <v>3</v>
      </c>
      <c r="D12" s="46" t="s">
        <v>11</v>
      </c>
      <c r="E12" s="9">
        <v>200</v>
      </c>
      <c r="F12" s="10">
        <v>207</v>
      </c>
      <c r="G12" s="10">
        <v>229</v>
      </c>
      <c r="H12" s="10">
        <v>270</v>
      </c>
      <c r="I12" s="10">
        <v>301</v>
      </c>
      <c r="J12" s="10">
        <v>315</v>
      </c>
      <c r="K12" s="10">
        <v>336</v>
      </c>
      <c r="L12" s="11">
        <v>358</v>
      </c>
      <c r="M12" s="7"/>
      <c r="N12" s="7"/>
      <c r="O12" s="7"/>
      <c r="P12" s="7"/>
      <c r="Q12" s="7"/>
      <c r="R12" s="7"/>
      <c r="S12" s="7"/>
      <c r="T12" s="7"/>
    </row>
    <row r="13" spans="2:20" ht="30" customHeight="1">
      <c r="B13"/>
      <c r="C13" s="51">
        <v>4</v>
      </c>
      <c r="D13" s="45" t="s">
        <v>12</v>
      </c>
      <c r="E13" s="12">
        <v>0.10299999999999999</v>
      </c>
      <c r="F13" s="13">
        <v>9.6500000000000002E-2</v>
      </c>
      <c r="G13" s="13">
        <v>9.1899999999999996E-2</v>
      </c>
      <c r="H13" s="13">
        <v>8.7999999999999995E-2</v>
      </c>
      <c r="I13" s="13">
        <v>8.6800000000000002E-2</v>
      </c>
      <c r="J13" s="13">
        <v>8.7900000000000006E-2</v>
      </c>
      <c r="K13" s="13">
        <v>8.1600000000000006E-2</v>
      </c>
      <c r="L13" s="14">
        <v>7.8799999999999995E-2</v>
      </c>
      <c r="M13" s="7"/>
      <c r="N13" s="7"/>
      <c r="O13" s="7"/>
      <c r="P13" s="7"/>
      <c r="Q13" s="7"/>
      <c r="R13" s="7"/>
      <c r="S13" s="7"/>
      <c r="T13" s="7"/>
    </row>
    <row r="14" spans="2:20" s="1" customFormat="1" ht="6.75" customHeight="1">
      <c r="C14" s="52"/>
    </row>
    <row r="15" spans="2:20" ht="30" customHeight="1">
      <c r="C15" s="51">
        <v>5</v>
      </c>
      <c r="D15" s="46" t="s">
        <v>13</v>
      </c>
      <c r="E15" s="18">
        <f t="shared" ref="E15:L15" si="1">ROUNDUP((E9/E12+E32*E9)*E11*(1+$E$33),0)</f>
        <v>1941</v>
      </c>
      <c r="F15" s="18">
        <f t="shared" si="1"/>
        <v>2157</v>
      </c>
      <c r="G15" s="18">
        <f t="shared" si="1"/>
        <v>2469</v>
      </c>
      <c r="H15" s="18">
        <f t="shared" si="1"/>
        <v>2808</v>
      </c>
      <c r="I15" s="18">
        <f t="shared" si="1"/>
        <v>3358</v>
      </c>
      <c r="J15" s="18">
        <f t="shared" si="1"/>
        <v>4019</v>
      </c>
      <c r="K15" s="18">
        <f t="shared" si="1"/>
        <v>4221</v>
      </c>
      <c r="L15" s="36">
        <f t="shared" si="1"/>
        <v>4418</v>
      </c>
      <c r="M15" s="7"/>
      <c r="N15" s="7"/>
      <c r="O15" s="7"/>
      <c r="P15" s="7"/>
      <c r="Q15" s="7"/>
      <c r="R15" s="7"/>
      <c r="S15" s="7"/>
      <c r="T15" s="7"/>
    </row>
    <row r="16" spans="2:20" s="1" customFormat="1" ht="6.75" customHeight="1">
      <c r="C16" s="52"/>
    </row>
    <row r="17" spans="3:21" ht="30" customHeight="1">
      <c r="C17" s="51">
        <v>6</v>
      </c>
      <c r="D17" s="46" t="s">
        <v>14</v>
      </c>
      <c r="E17" s="48">
        <v>0.25</v>
      </c>
      <c r="F17" s="49">
        <v>0.25</v>
      </c>
      <c r="G17" s="49">
        <v>0.25</v>
      </c>
      <c r="H17" s="49">
        <v>0.25</v>
      </c>
      <c r="I17" s="49">
        <v>0.25</v>
      </c>
      <c r="J17" s="49">
        <v>0.25</v>
      </c>
      <c r="K17" s="49">
        <v>0.25</v>
      </c>
      <c r="L17" s="50">
        <v>0.25</v>
      </c>
      <c r="M17" s="7"/>
      <c r="N17" s="7"/>
      <c r="O17" s="7"/>
      <c r="P17" s="7"/>
      <c r="Q17" s="7"/>
      <c r="R17" s="7"/>
      <c r="S17" s="7"/>
      <c r="T17" s="7"/>
    </row>
    <row r="18" spans="3:21" s="1" customFormat="1" ht="6.75" customHeight="1">
      <c r="C18" s="52"/>
    </row>
    <row r="19" spans="3:21" ht="24" customHeight="1">
      <c r="C19" s="51">
        <v>7</v>
      </c>
      <c r="D19" s="45" t="s">
        <v>16</v>
      </c>
      <c r="E19" s="18">
        <f t="shared" ref="E19:L19" si="2">ROUNDUP(E15/E$17,0)</f>
        <v>7764</v>
      </c>
      <c r="F19" s="18">
        <f t="shared" si="2"/>
        <v>8628</v>
      </c>
      <c r="G19" s="18">
        <f t="shared" si="2"/>
        <v>9876</v>
      </c>
      <c r="H19" s="18">
        <f t="shared" si="2"/>
        <v>11232</v>
      </c>
      <c r="I19" s="18">
        <f t="shared" si="2"/>
        <v>13432</v>
      </c>
      <c r="J19" s="18">
        <f t="shared" si="2"/>
        <v>16076</v>
      </c>
      <c r="K19" s="18">
        <f t="shared" si="2"/>
        <v>16884</v>
      </c>
      <c r="L19" s="36">
        <f t="shared" si="2"/>
        <v>17672</v>
      </c>
      <c r="M19" s="7"/>
      <c r="N19" s="7"/>
      <c r="O19" s="7"/>
      <c r="P19" s="7"/>
      <c r="Q19" s="7"/>
      <c r="R19" s="7"/>
      <c r="S19" s="7"/>
      <c r="T19" s="7"/>
    </row>
    <row r="20" spans="3:21" s="1" customFormat="1" ht="6.75" customHeight="1">
      <c r="C20" s="52"/>
    </row>
    <row r="21" spans="3:21" ht="30" customHeight="1">
      <c r="C21" s="51">
        <v>8</v>
      </c>
      <c r="D21" s="46" t="s">
        <v>15</v>
      </c>
      <c r="E21" s="18">
        <f t="shared" ref="E21:L21" si="3">ROUNDUP(E9*(1-E11),0)</f>
        <v>60000</v>
      </c>
      <c r="F21" s="18">
        <f t="shared" si="3"/>
        <v>70199</v>
      </c>
      <c r="G21" s="18">
        <f t="shared" si="3"/>
        <v>85953</v>
      </c>
      <c r="H21" s="18">
        <f t="shared" si="3"/>
        <v>106548</v>
      </c>
      <c r="I21" s="18">
        <f t="shared" si="3"/>
        <v>133254</v>
      </c>
      <c r="J21" s="18">
        <f t="shared" si="3"/>
        <v>160477</v>
      </c>
      <c r="K21" s="18">
        <f t="shared" si="3"/>
        <v>180675</v>
      </c>
      <c r="L21" s="36">
        <f t="shared" si="3"/>
        <v>197421</v>
      </c>
      <c r="M21" s="7"/>
      <c r="N21" s="7"/>
      <c r="O21" s="7"/>
      <c r="P21" s="7"/>
      <c r="Q21" s="7"/>
      <c r="R21" s="7"/>
      <c r="S21" s="7"/>
      <c r="T21" s="7"/>
    </row>
    <row r="22" spans="3:21" s="1" customFormat="1" ht="6.75" customHeight="1">
      <c r="C22" s="52"/>
    </row>
    <row r="23" spans="3:21" ht="30" customHeight="1">
      <c r="C23" s="51">
        <v>9</v>
      </c>
      <c r="D23" s="45" t="s">
        <v>17</v>
      </c>
      <c r="E23" s="18">
        <f>E19</f>
        <v>7764</v>
      </c>
      <c r="F23" s="6">
        <f t="shared" ref="F23:L23" si="4">TRUNC(E23*F35/E35)</f>
        <v>8357</v>
      </c>
      <c r="G23" s="6">
        <f t="shared" si="4"/>
        <v>9011</v>
      </c>
      <c r="H23" s="6">
        <f t="shared" si="4"/>
        <v>9803</v>
      </c>
      <c r="I23" s="6">
        <f t="shared" si="4"/>
        <v>10592</v>
      </c>
      <c r="J23" s="6">
        <f t="shared" si="4"/>
        <v>11708</v>
      </c>
      <c r="K23" s="6">
        <f t="shared" si="4"/>
        <v>12895</v>
      </c>
      <c r="L23" s="34">
        <f t="shared" si="4"/>
        <v>13926</v>
      </c>
      <c r="M23" s="7"/>
      <c r="N23" s="7"/>
      <c r="O23" s="7"/>
      <c r="P23" s="7"/>
      <c r="Q23" s="7"/>
      <c r="R23" s="7"/>
      <c r="S23" s="7"/>
      <c r="T23" s="7"/>
    </row>
    <row r="24" spans="3:21" s="1" customFormat="1" ht="6.75" customHeight="1">
      <c r="C24" s="52"/>
    </row>
    <row r="25" spans="3:21" ht="30" customHeight="1">
      <c r="C25" s="51">
        <v>10</v>
      </c>
      <c r="D25" s="45" t="s">
        <v>18</v>
      </c>
      <c r="E25" s="26">
        <f t="shared" ref="E25:L25" si="5">E23/E19</f>
        <v>1</v>
      </c>
      <c r="F25" s="26">
        <f t="shared" si="5"/>
        <v>0.96859063514140009</v>
      </c>
      <c r="G25" s="26">
        <f t="shared" si="5"/>
        <v>0.91241393276630212</v>
      </c>
      <c r="H25" s="26">
        <f t="shared" si="5"/>
        <v>0.8727742165242165</v>
      </c>
      <c r="I25" s="26">
        <f t="shared" si="5"/>
        <v>0.78856462179868969</v>
      </c>
      <c r="J25" s="26">
        <f t="shared" si="5"/>
        <v>0.72829061955710372</v>
      </c>
      <c r="K25" s="26">
        <f t="shared" si="5"/>
        <v>0.76374081971096897</v>
      </c>
      <c r="L25" s="27">
        <f t="shared" si="5"/>
        <v>0.78802625622453604</v>
      </c>
    </row>
    <row r="26" spans="3:21" s="1" customFormat="1" ht="6.75" customHeight="1">
      <c r="C26" s="52"/>
    </row>
    <row r="27" spans="3:21" ht="30" customHeight="1">
      <c r="C27" s="51">
        <v>11</v>
      </c>
      <c r="D27" s="45" t="s">
        <v>19</v>
      </c>
      <c r="E27" s="41">
        <v>82</v>
      </c>
      <c r="F27" s="39">
        <f>TRUNC($E$27*F25,1)</f>
        <v>79.400000000000006</v>
      </c>
      <c r="G27" s="39">
        <f t="shared" ref="G27:L27" si="6">TRUNC($E$27*G25,1)</f>
        <v>74.8</v>
      </c>
      <c r="H27" s="39">
        <f t="shared" si="6"/>
        <v>71.5</v>
      </c>
      <c r="I27" s="39">
        <f t="shared" si="6"/>
        <v>64.599999999999994</v>
      </c>
      <c r="J27" s="39">
        <f t="shared" si="6"/>
        <v>59.7</v>
      </c>
      <c r="K27" s="39">
        <f t="shared" si="6"/>
        <v>62.6</v>
      </c>
      <c r="L27" s="40">
        <f t="shared" si="6"/>
        <v>64.599999999999994</v>
      </c>
    </row>
    <row r="28" spans="3:21">
      <c r="L28" s="35"/>
    </row>
    <row r="29" spans="3:21">
      <c r="L29" s="35"/>
    </row>
    <row r="30" spans="3:21">
      <c r="L30" s="35"/>
    </row>
    <row r="31" spans="3:21" ht="12" hidden="1" customHeight="1">
      <c r="D31" s="28" t="s">
        <v>1</v>
      </c>
      <c r="E31" s="9">
        <v>151.19999999999999</v>
      </c>
      <c r="F31" s="10">
        <v>176.9</v>
      </c>
      <c r="G31" s="10">
        <v>216.6</v>
      </c>
      <c r="H31" s="10">
        <v>268.5</v>
      </c>
      <c r="I31" s="10">
        <v>335.8</v>
      </c>
      <c r="J31" s="10">
        <v>404.4</v>
      </c>
      <c r="K31" s="10">
        <v>455.3</v>
      </c>
      <c r="L31" s="11">
        <v>497.5</v>
      </c>
      <c r="M31" s="7"/>
      <c r="N31" s="7"/>
      <c r="O31" s="7"/>
      <c r="P31" s="7"/>
      <c r="Q31" s="7"/>
      <c r="R31" s="7"/>
      <c r="S31" s="7"/>
      <c r="T31" s="7"/>
      <c r="U31" s="8"/>
    </row>
    <row r="32" spans="3:21" ht="15" hidden="1">
      <c r="D32" s="21" t="s">
        <v>7</v>
      </c>
      <c r="E32" s="15">
        <f t="shared" ref="E32:L32" si="7">((1+E13)^(1/12)-1)</f>
        <v>8.2029396024936307E-3</v>
      </c>
      <c r="F32" s="16">
        <f t="shared" si="7"/>
        <v>7.706484001444025E-3</v>
      </c>
      <c r="G32" s="16">
        <f t="shared" si="7"/>
        <v>7.3535134314262063E-3</v>
      </c>
      <c r="H32" s="16">
        <f t="shared" si="7"/>
        <v>7.0531864113345666E-3</v>
      </c>
      <c r="I32" s="16">
        <f t="shared" si="7"/>
        <v>6.9605795523617342E-3</v>
      </c>
      <c r="J32" s="16">
        <f t="shared" si="7"/>
        <v>7.0454727500885994E-3</v>
      </c>
      <c r="K32" s="16">
        <f t="shared" si="7"/>
        <v>6.5581969365593462E-3</v>
      </c>
      <c r="L32" s="17">
        <f t="shared" si="7"/>
        <v>6.3407942831432695E-3</v>
      </c>
      <c r="M32" s="7"/>
      <c r="N32" s="7"/>
      <c r="O32" s="7"/>
      <c r="P32" s="7"/>
      <c r="Q32" s="7"/>
      <c r="R32" s="7"/>
      <c r="S32" s="7"/>
      <c r="T32" s="7"/>
    </row>
    <row r="33" spans="4:20" ht="15" hidden="1">
      <c r="D33" s="19" t="s">
        <v>5</v>
      </c>
      <c r="E33" s="20">
        <v>0.05</v>
      </c>
      <c r="F33" s="29"/>
      <c r="G33" s="29"/>
      <c r="H33" s="29"/>
      <c r="I33" s="29"/>
      <c r="J33" s="29"/>
      <c r="K33" s="29"/>
      <c r="L33" s="37"/>
      <c r="M33" s="7"/>
      <c r="N33" s="7"/>
      <c r="O33" s="7"/>
      <c r="P33" s="7"/>
      <c r="Q33" s="7"/>
      <c r="R33" s="7"/>
      <c r="S33" s="7"/>
      <c r="T33" s="7"/>
    </row>
    <row r="34" spans="4:20" hidden="1">
      <c r="D34" s="19" t="s">
        <v>6</v>
      </c>
      <c r="E34" s="30">
        <f>ROUND(E9/2443,1)</f>
        <v>81.900000000000006</v>
      </c>
      <c r="F34" s="29"/>
      <c r="G34" s="29"/>
      <c r="H34" s="29"/>
      <c r="I34" s="29"/>
      <c r="J34" s="29"/>
      <c r="K34" s="29"/>
      <c r="L34" s="37"/>
    </row>
    <row r="35" spans="4:20" ht="15" hidden="1">
      <c r="D35" s="28" t="s">
        <v>4</v>
      </c>
      <c r="E35" s="23">
        <v>1038.7</v>
      </c>
      <c r="F35" s="24">
        <v>1118.0999999999999</v>
      </c>
      <c r="G35" s="24">
        <v>1205.7</v>
      </c>
      <c r="H35" s="24">
        <v>1311.7</v>
      </c>
      <c r="I35" s="24">
        <v>1417.3</v>
      </c>
      <c r="J35" s="24">
        <v>1566.7</v>
      </c>
      <c r="K35" s="24">
        <v>1725.6</v>
      </c>
      <c r="L35" s="25">
        <v>1863.6</v>
      </c>
      <c r="M35" s="7"/>
      <c r="N35" s="7"/>
      <c r="O35" s="7"/>
      <c r="P35" s="7"/>
      <c r="Q35" s="7"/>
      <c r="R35" s="7"/>
      <c r="S35" s="7"/>
      <c r="T35" s="7"/>
    </row>
    <row r="36" spans="4:20" ht="15" hidden="1">
      <c r="D36" s="21" t="s">
        <v>8</v>
      </c>
      <c r="E36" s="22">
        <f t="shared" ref="E36:L36" si="8">ROUND(E21/E19,1)</f>
        <v>7.7</v>
      </c>
      <c r="F36" s="22">
        <f t="shared" si="8"/>
        <v>8.1</v>
      </c>
      <c r="G36" s="22">
        <f t="shared" si="8"/>
        <v>8.6999999999999993</v>
      </c>
      <c r="H36" s="22">
        <f t="shared" si="8"/>
        <v>9.5</v>
      </c>
      <c r="I36" s="22">
        <f t="shared" si="8"/>
        <v>9.9</v>
      </c>
      <c r="J36" s="22">
        <f t="shared" si="8"/>
        <v>10</v>
      </c>
      <c r="K36" s="22">
        <f t="shared" si="8"/>
        <v>10.7</v>
      </c>
      <c r="L36" s="38">
        <f t="shared" si="8"/>
        <v>11.2</v>
      </c>
      <c r="M36" s="7"/>
      <c r="N36" s="7"/>
      <c r="O36" s="7"/>
      <c r="P36" s="7"/>
      <c r="Q36" s="7"/>
      <c r="R36" s="7"/>
      <c r="S36" s="7"/>
      <c r="T36" s="7"/>
    </row>
  </sheetData>
  <sheetProtection algorithmName="SHA-512" hashValue="2R6XRC1Cp9BjXx0/UAQU9SjI+M0xpECa0OBVV0uKp4dj5Xs/5rqXlqvbh42O96YEfzHaSjda03Xng1chcZo/iw==" saltValue="5vr80gOSeS7p8xUo16O9kA==" spinCount="100000" sheet="1" objects="1" scenarios="1" selectLockedCells="1"/>
  <mergeCells count="2">
    <mergeCell ref="C4:L4"/>
    <mergeCell ref="C6:L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Simulador-Poder de Compra</vt:lpstr>
    </vt:vector>
  </TitlesOfParts>
  <Company>S. A. O Estado de S. Paulo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Circe Bonatelli</dc:creator>
  <cp:lastModifiedBy>calencar</cp:lastModifiedBy>
  <dcterms:created xsi:type="dcterms:W3CDTF">2013-12-18T17:44:43Z</dcterms:created>
  <dcterms:modified xsi:type="dcterms:W3CDTF">2014-04-30T20:53:52Z</dcterms:modified>
</cp:coreProperties>
</file>